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70" windowWidth="19575" windowHeight="13215" activeTab="1"/>
  </bookViews>
  <sheets>
    <sheet name="Two Categorical" sheetId="1" r:id="rId1"/>
    <sheet name="1 categorical, 1 continuous" sheetId="2" r:id="rId2"/>
    <sheet name="Two continuous" sheetId="3" r:id="rId3"/>
    <sheet name="log to raw, smoothed lines" sheetId="4" r:id="rId4"/>
  </sheets>
  <definedNames/>
  <calcPr fullCalcOnLoad="1"/>
</workbook>
</file>

<file path=xl/comments1.xml><?xml version="1.0" encoding="utf-8"?>
<comments xmlns="http://schemas.openxmlformats.org/spreadsheetml/2006/main">
  <authors>
    <author>Dale Berger</author>
  </authors>
  <commentList>
    <comment ref="B1" authorId="0">
      <text>
        <r>
          <rPr>
            <sz val="14"/>
            <rFont val="Times New Roman"/>
            <family val="1"/>
          </rPr>
          <t xml:space="preserve">
These templates demonstrate charts and graphs that show relationships between two variables as uncovered with regression. 
Be sure to check that you have entered values correctly according to the instructions.
Comments to dale.berger@cgu.edu  
15 October 2011
</t>
        </r>
      </text>
    </comment>
    <comment ref="C4" authorId="0">
      <text>
        <r>
          <rPr>
            <b/>
            <sz val="12"/>
            <rFont val="Tahoma"/>
            <family val="2"/>
          </rPr>
          <t xml:space="preserve">
The B weights are the unstandardized coefficients from the SPSS regression analysis. It is crucial that the variable labels are paired correctly with the B weights.
You can copy and paste the weights directly from SPSS, retaining accuracy to many decimal places.</t>
        </r>
        <r>
          <rPr>
            <b/>
            <sz val="8"/>
            <rFont val="Tahoma"/>
            <family val="2"/>
          </rPr>
          <t xml:space="preserve">
</t>
        </r>
        <r>
          <rPr>
            <sz val="8"/>
            <rFont val="Tahoma"/>
            <family val="2"/>
          </rPr>
          <t xml:space="preserve">
</t>
        </r>
      </text>
    </comment>
    <comment ref="B4" authorId="0">
      <text>
        <r>
          <rPr>
            <b/>
            <sz val="12"/>
            <rFont val="Tahoma"/>
            <family val="2"/>
          </rPr>
          <t xml:space="preserve">
Enter the variable names in the order shown in the SPSS regression model.</t>
        </r>
        <r>
          <rPr>
            <sz val="8"/>
            <rFont val="Tahoma"/>
            <family val="2"/>
          </rPr>
          <t xml:space="preserve">
</t>
        </r>
      </text>
    </comment>
    <comment ref="C1" authorId="0">
      <text>
        <r>
          <rPr>
            <sz val="8"/>
            <rFont val="Tahoma"/>
            <family val="2"/>
          </rPr>
          <t xml:space="preserve">
</t>
        </r>
        <r>
          <rPr>
            <sz val="14"/>
            <rFont val="Times New Roman"/>
            <family val="1"/>
          </rPr>
          <t xml:space="preserve">This example illustrates an interaction between two categorical predictors. In the orange cells, place the labels for the Constant and all regression coefficients in the SPSS analysis, in order. Then copy and paste the B weights (unstandardized coefficients from SPSS) into the yellow boxes, and check to be sure the labels match the corresponding B weights. Then enter values in the blue boxes to represent each of the cases that you would like to plot, such as males and females in each of the four largest schools. 
The data set is from SPSS: University of Florida graduate salaries. </t>
        </r>
        <r>
          <rPr>
            <sz val="8"/>
            <rFont val="Tahoma"/>
            <family val="2"/>
          </rPr>
          <t xml:space="preserve">
</t>
        </r>
      </text>
    </comment>
    <comment ref="D1" authorId="0">
      <text>
        <r>
          <rPr>
            <b/>
            <sz val="14"/>
            <rFont val="Times New Roman"/>
            <family val="1"/>
          </rPr>
          <t xml:space="preserve">
</t>
        </r>
        <r>
          <rPr>
            <sz val="14"/>
            <rFont val="Times New Roman"/>
            <family val="1"/>
          </rPr>
          <t>Enter values in the blue cells corresponding to a specific case.  For example, for a female in agriculture enter 0 in Gender, 1 for D1Ag, and 0 for the other dummy college variables. If we do not wish to vary Graddate  in our figure we can enter the average value (2.5) for all cases.
The predicted values are copied by Excel into their appropriate cells in the table (but check to make sure they are correct).</t>
        </r>
        <r>
          <rPr>
            <sz val="8"/>
            <rFont val="Tahoma"/>
            <family val="2"/>
          </rPr>
          <t xml:space="preserve">
</t>
        </r>
      </text>
    </comment>
  </commentList>
</comments>
</file>

<file path=xl/comments2.xml><?xml version="1.0" encoding="utf-8"?>
<comments xmlns="http://schemas.openxmlformats.org/spreadsheetml/2006/main">
  <authors>
    <author>Dale Berger</author>
  </authors>
  <commentList>
    <comment ref="C2" authorId="0">
      <text>
        <r>
          <rPr>
            <sz val="8"/>
            <rFont val="Tahoma"/>
            <family val="2"/>
          </rPr>
          <t xml:space="preserve">
</t>
        </r>
        <r>
          <rPr>
            <sz val="14"/>
            <rFont val="Times New Roman"/>
            <family val="1"/>
          </rPr>
          <t xml:space="preserve">This example illustrates an interaction between one categorical and one continuous predictor. Copy and paste the B weights (unstandardized coefficients) into the yellow boxes, make sure the labels are correct, and then enter values in the blue boxes to represent the range of values that you would like to show. We plot the continuous variable on the X axis, with limits near the limits of our sample. In this example, years of education ranged from zero to 20. The interaction is more salient (exaggerated?) when extreme values are used for the endpoints of the plot.
The data set from SPSS: 1991 U.S. General Social Survey </t>
        </r>
        <r>
          <rPr>
            <sz val="8"/>
            <rFont val="Tahoma"/>
            <family val="2"/>
          </rPr>
          <t xml:space="preserve">
</t>
        </r>
      </text>
    </comment>
    <comment ref="B2" authorId="0">
      <text>
        <r>
          <rPr>
            <sz val="14"/>
            <rFont val="Times New Roman"/>
            <family val="1"/>
          </rPr>
          <t xml:space="preserve">
Template for graph of an interaction between a dichotomous and a continuous predictor.</t>
        </r>
      </text>
    </comment>
  </commentList>
</comments>
</file>

<file path=xl/comments3.xml><?xml version="1.0" encoding="utf-8"?>
<comments xmlns="http://schemas.openxmlformats.org/spreadsheetml/2006/main">
  <authors>
    <author>Dale Berger</author>
  </authors>
  <commentList>
    <comment ref="B1" authorId="0">
      <text>
        <r>
          <rPr>
            <sz val="14"/>
            <rFont val="Times New Roman"/>
            <family val="1"/>
          </rPr>
          <t xml:space="preserve">
Template for graph of interaction with two continuous predictors.</t>
        </r>
      </text>
    </comment>
    <comment ref="C1" authorId="0">
      <text>
        <r>
          <rPr>
            <sz val="8"/>
            <rFont val="Tahoma"/>
            <family val="2"/>
          </rPr>
          <t xml:space="preserve">
</t>
        </r>
        <r>
          <rPr>
            <sz val="14"/>
            <rFont val="Times New Roman"/>
            <family val="1"/>
          </rPr>
          <t xml:space="preserve">This example illustrates an interaction between two continuous predictors. Copy and paste the B weights (unstandardized coefficients) from SPSS into the yellow boxes, make sure the labels are correct, and then choose values in the blue boxes to represent the range of values that you would like to show. One option is to choose the mean and then values one standard deviation on either side of the mean. In this example, the mean on education was close to 12, so the values for education were chosen to be common levels of education in the sample for mothers (6, 12, and 16) and extreme values for the respondents (6, 20).
The data set from SPSS: 1991 U.S. General Social Survey </t>
        </r>
        <r>
          <rPr>
            <sz val="8"/>
            <rFont val="Tahoma"/>
            <family val="2"/>
          </rPr>
          <t xml:space="preserve">
</t>
        </r>
      </text>
    </comment>
    <comment ref="D1" authorId="0">
      <text>
        <r>
          <rPr>
            <sz val="8"/>
            <rFont val="Tahoma"/>
            <family val="2"/>
          </rPr>
          <t xml:space="preserve">
</t>
        </r>
        <r>
          <rPr>
            <sz val="14"/>
            <rFont val="Times New Roman"/>
            <family val="1"/>
          </rPr>
          <t>Change values in the blue boxes to change predicted values in the table on the left.
Double click on the title in the chart to edit.
To remake the whole chart, highlight the entire section in the box and click the Chart Wizard.</t>
        </r>
        <r>
          <rPr>
            <sz val="8"/>
            <rFont val="Tahoma"/>
            <family val="2"/>
          </rPr>
          <t xml:space="preserve">
</t>
        </r>
      </text>
    </comment>
    <comment ref="E1" authorId="0">
      <text>
        <r>
          <rPr>
            <sz val="14"/>
            <rFont val="Times New Roman"/>
            <family val="1"/>
          </rPr>
          <t xml:space="preserve">
If you use centered variables to generate the regression model, you need to use centered values when making predictions using that model.
For example, if the mean on Education is 13.41 and you wish to find the predicted value when Education is 6, you can compute the centered value for 6 years of education as 6 - 13.41 = -7.41. Similarly, the centered value for 20 years of education is equal to 20 - 13.41 = 6.59.
If the mean for Mother's Education is 10.79, then the value on the centered mother's education for someone with 6 years of education is 6 - 10.79 = -4.79.</t>
        </r>
        <r>
          <rPr>
            <sz val="8"/>
            <rFont val="Tahoma"/>
            <family val="2"/>
          </rPr>
          <t xml:space="preserve"> </t>
        </r>
        <r>
          <rPr>
            <sz val="8"/>
            <rFont val="Tahoma"/>
            <family val="2"/>
          </rPr>
          <t xml:space="preserve">
</t>
        </r>
      </text>
    </comment>
  </commentList>
</comments>
</file>

<file path=xl/comments4.xml><?xml version="1.0" encoding="utf-8"?>
<comments xmlns="http://schemas.openxmlformats.org/spreadsheetml/2006/main">
  <authors>
    <author>Dale Berger</author>
  </authors>
  <commentList>
    <comment ref="B2" authorId="0">
      <text>
        <r>
          <rPr>
            <b/>
            <sz val="8"/>
            <rFont val="Tahoma"/>
            <family val="2"/>
          </rPr>
          <t xml:space="preserve">
</t>
        </r>
        <r>
          <rPr>
            <sz val="14"/>
            <rFont val="Times New Roman"/>
            <family val="1"/>
          </rPr>
          <t xml:space="preserve">This example uses one continuous predictor and one dichotomous predictor. The dependent variable is the natural log of salary. The predicted values of the log of salary are converted to units of dollars to facilitate presentation in the graph.
The data set is from the American Psychological Association Research Office, 1/2006 </t>
        </r>
        <r>
          <rPr>
            <b/>
            <sz val="12"/>
            <rFont val="Tahoma"/>
            <family val="2"/>
          </rPr>
          <t xml:space="preserve">
</t>
        </r>
        <r>
          <rPr>
            <sz val="12"/>
            <rFont val="Tahoma"/>
            <family val="2"/>
          </rPr>
          <t xml:space="preserve">
</t>
        </r>
      </text>
    </comment>
    <comment ref="C2" authorId="0">
      <text>
        <r>
          <rPr>
            <sz val="8"/>
            <rFont val="Tahoma"/>
            <family val="2"/>
          </rPr>
          <t xml:space="preserve">
</t>
        </r>
        <r>
          <rPr>
            <sz val="14"/>
            <rFont val="Times New Roman"/>
            <family val="1"/>
          </rPr>
          <t xml:space="preserve">Copy and paste the B weights (unstandardized coefficients) from SPSS into the yellow boxes, make sure the labels in the orange boxes are correct, and then choose values in the blue boxes to represent the range of values that you would like to show. 
In this example, we modeled the linear prediction of log of salary, so when we converted to raw salary we plotted five levels of Years with the 'smoothed' option to show the curve in the modeled raw salary values.
</t>
        </r>
      </text>
    </comment>
  </commentList>
</comments>
</file>

<file path=xl/sharedStrings.xml><?xml version="1.0" encoding="utf-8"?>
<sst xmlns="http://schemas.openxmlformats.org/spreadsheetml/2006/main" count="94" uniqueCount="69">
  <si>
    <t>constant</t>
  </si>
  <si>
    <t>predicted</t>
  </si>
  <si>
    <t>Constant</t>
  </si>
  <si>
    <t>Graddate</t>
  </si>
  <si>
    <t>D1Ag</t>
  </si>
  <si>
    <t>D2Build</t>
  </si>
  <si>
    <t>D3BusAd</t>
  </si>
  <si>
    <t>Gender</t>
  </si>
  <si>
    <t>D1xSex</t>
  </si>
  <si>
    <t>D2xSex</t>
  </si>
  <si>
    <t>D3xSex</t>
  </si>
  <si>
    <t>Variable</t>
  </si>
  <si>
    <t>B weight</t>
  </si>
  <si>
    <t xml:space="preserve"> </t>
  </si>
  <si>
    <t>Beg Sal</t>
  </si>
  <si>
    <t>Agriculture</t>
  </si>
  <si>
    <t>Building</t>
  </si>
  <si>
    <t>Business</t>
  </si>
  <si>
    <t>Female</t>
  </si>
  <si>
    <t>Male</t>
  </si>
  <si>
    <t>Engineering</t>
  </si>
  <si>
    <t>Ag, F</t>
  </si>
  <si>
    <t>Build, F</t>
  </si>
  <si>
    <t>Eng, F</t>
  </si>
  <si>
    <t>BusAd, F</t>
  </si>
  <si>
    <t>Ag, M</t>
  </si>
  <si>
    <t>Build, M</t>
  </si>
  <si>
    <t>BusAd, M</t>
  </si>
  <si>
    <t>Eng, M</t>
  </si>
  <si>
    <t>HELP!</t>
  </si>
  <si>
    <t>More help</t>
  </si>
  <si>
    <t>Education</t>
  </si>
  <si>
    <t>16 years</t>
  </si>
  <si>
    <t>12 years</t>
  </si>
  <si>
    <t>About</t>
  </si>
  <si>
    <t>B weights</t>
  </si>
  <si>
    <t>Mother's Ed</t>
  </si>
  <si>
    <t>Educ x M Ed</t>
  </si>
  <si>
    <t>6 years</t>
  </si>
  <si>
    <t>Template for creating a chart showing an interaction with two continuous variables.</t>
  </si>
  <si>
    <t>Caution: make sure the values are transferred into the correct cell in the table</t>
  </si>
  <si>
    <t>Sex</t>
  </si>
  <si>
    <t>Ed x Sex</t>
  </si>
  <si>
    <t>Occ Prest</t>
  </si>
  <si>
    <t>Years of Education</t>
  </si>
  <si>
    <t>Males</t>
  </si>
  <si>
    <t>Females</t>
  </si>
  <si>
    <t>yearstt</t>
  </si>
  <si>
    <t>level</t>
  </si>
  <si>
    <t>levxyear</t>
  </si>
  <si>
    <t>lnsal</t>
  </si>
  <si>
    <t>Years in Tenure Track</t>
  </si>
  <si>
    <t>M.A.</t>
  </si>
  <si>
    <t>Ph.D.</t>
  </si>
  <si>
    <t>salary</t>
  </si>
  <si>
    <t>AB11</t>
  </si>
  <si>
    <t>A</t>
  </si>
  <si>
    <t>B</t>
  </si>
  <si>
    <t>AB</t>
  </si>
  <si>
    <t>AB21</t>
  </si>
  <si>
    <t>AB22</t>
  </si>
  <si>
    <t>AB31</t>
  </si>
  <si>
    <t>AB32</t>
  </si>
  <si>
    <t>AB41</t>
  </si>
  <si>
    <t>AB51</t>
  </si>
  <si>
    <t>AB42</t>
  </si>
  <si>
    <t>AB52</t>
  </si>
  <si>
    <t>AB12</t>
  </si>
  <si>
    <t>Centered variables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</si>
</sst>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0000"/>
    <numFmt numFmtId="167" formatCode="0.0000"/>
    <numFmt numFmtId="168" formatCode="0.000"/>
    <numFmt numFmtId="169" formatCode="0.00000000"/>
    <numFmt numFmtId="170" formatCode="0.0000000"/>
    <numFmt numFmtId="171" formatCode="0.000000"/>
    <numFmt numFmtId="172" formatCode="####.000"/>
    <numFmt numFmtId="173" formatCode="\$#,##0"/>
  </numFmts>
  <fonts count="64">
    <font>
      <sz val="10"/>
      <name val="Arial"/>
      <family val="0"/>
    </font>
    <font>
      <sz val="8"/>
      <name val="Arial"/>
      <family val="2"/>
    </font>
    <font>
      <b/>
      <sz val="10"/>
      <name val="Arial"/>
      <family val="2"/>
    </font>
    <font>
      <b/>
      <sz val="12"/>
      <name val="Arial"/>
      <family val="2"/>
    </font>
    <font>
      <u val="single"/>
      <sz val="10"/>
      <color indexed="36"/>
      <name val="Arial"/>
      <family val="2"/>
    </font>
    <font>
      <u val="single"/>
      <sz val="10"/>
      <color indexed="12"/>
      <name val="Arial"/>
      <family val="2"/>
    </font>
    <font>
      <sz val="16"/>
      <color indexed="10"/>
      <name val="Arial"/>
      <family val="2"/>
    </font>
    <font>
      <sz val="10"/>
      <color indexed="10"/>
      <name val="Arial"/>
      <family val="2"/>
    </font>
    <font>
      <sz val="8"/>
      <name val="Tahoma"/>
      <family val="2"/>
    </font>
    <font>
      <b/>
      <sz val="8"/>
      <name val="Tahoma"/>
      <family val="2"/>
    </font>
    <font>
      <b/>
      <sz val="12"/>
      <name val="Tahoma"/>
      <family val="2"/>
    </font>
    <font>
      <sz val="14"/>
      <name val="Times New Roman"/>
      <family val="1"/>
    </font>
    <font>
      <sz val="16"/>
      <name val="Arial"/>
      <family val="2"/>
    </font>
    <font>
      <sz val="12"/>
      <name val="Tahoma"/>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b/>
      <sz val="12"/>
      <color indexed="8"/>
      <name val="Arial"/>
      <family val="2"/>
    </font>
    <font>
      <sz val="9.2"/>
      <color indexed="8"/>
      <name val="Arial"/>
      <family val="2"/>
    </font>
    <font>
      <sz val="11"/>
      <color indexed="8"/>
      <name val="Arial"/>
      <family val="2"/>
    </font>
    <font>
      <sz val="9.25"/>
      <color indexed="8"/>
      <name val="Arial"/>
      <family val="2"/>
    </font>
    <font>
      <b/>
      <sz val="10"/>
      <color indexed="8"/>
      <name val="Arial"/>
      <family val="2"/>
    </font>
    <font>
      <b/>
      <sz val="10.5"/>
      <color indexed="8"/>
      <name val="Arial"/>
      <family val="2"/>
    </font>
    <font>
      <b/>
      <sz val="11.25"/>
      <color indexed="8"/>
      <name val="Arial"/>
      <family val="2"/>
    </font>
    <font>
      <sz val="12"/>
      <color indexed="10"/>
      <name val="Arial"/>
      <family val="2"/>
    </font>
    <font>
      <sz val="14"/>
      <color indexed="10"/>
      <name val="Arial"/>
      <family val="2"/>
    </font>
    <font>
      <sz val="12"/>
      <name val="Arial"/>
      <family val="2"/>
    </font>
    <font>
      <b/>
      <sz val="14"/>
      <name val="Times New Roman"/>
      <family val="1"/>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
    <xf numFmtId="0" fontId="0" fillId="0" borderId="0" xfId="0" applyAlignment="1">
      <alignment/>
    </xf>
    <xf numFmtId="1" fontId="0" fillId="0" borderId="0" xfId="0" applyNumberFormat="1" applyAlignment="1">
      <alignment/>
    </xf>
    <xf numFmtId="0" fontId="2" fillId="0" borderId="0" xfId="0" applyFont="1" applyAlignment="1">
      <alignment/>
    </xf>
    <xf numFmtId="165" fontId="0" fillId="0" borderId="0" xfId="0" applyNumberFormat="1" applyAlignment="1">
      <alignment/>
    </xf>
    <xf numFmtId="0" fontId="3"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33" borderId="13" xfId="0" applyFill="1" applyBorder="1" applyAlignment="1">
      <alignment/>
    </xf>
    <xf numFmtId="0" fontId="0" fillId="0" borderId="14" xfId="0" applyBorder="1" applyAlignment="1">
      <alignment/>
    </xf>
    <xf numFmtId="0" fontId="0" fillId="0" borderId="15" xfId="0" applyBorder="1" applyAlignment="1">
      <alignment/>
    </xf>
    <xf numFmtId="0" fontId="0" fillId="0" borderId="13"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34" borderId="13" xfId="0" applyFill="1" applyBorder="1" applyAlignment="1">
      <alignment/>
    </xf>
    <xf numFmtId="0" fontId="0" fillId="34" borderId="16" xfId="0" applyFill="1" applyBorder="1" applyAlignment="1">
      <alignment/>
    </xf>
    <xf numFmtId="0" fontId="0" fillId="34" borderId="17" xfId="0" applyFill="1" applyBorder="1" applyAlignment="1">
      <alignment/>
    </xf>
    <xf numFmtId="0" fontId="12" fillId="0" borderId="0" xfId="0" applyFont="1" applyAlignment="1">
      <alignment/>
    </xf>
    <xf numFmtId="164" fontId="0" fillId="0" borderId="0" xfId="0" applyNumberFormat="1" applyAlignment="1">
      <alignment/>
    </xf>
    <xf numFmtId="0" fontId="0" fillId="35" borderId="13" xfId="0" applyFill="1" applyBorder="1" applyAlignment="1">
      <alignment/>
    </xf>
    <xf numFmtId="0" fontId="0" fillId="34" borderId="19" xfId="0" applyFill="1" applyBorder="1" applyAlignment="1">
      <alignment/>
    </xf>
    <xf numFmtId="0" fontId="0" fillId="35" borderId="20" xfId="0" applyFill="1" applyBorder="1" applyAlignment="1">
      <alignment/>
    </xf>
    <xf numFmtId="172" fontId="14" fillId="36" borderId="13" xfId="0" applyNumberFormat="1" applyFont="1" applyFill="1" applyBorder="1" applyAlignment="1">
      <alignment horizontal="right" vertical="top"/>
    </xf>
    <xf numFmtId="172" fontId="14" fillId="0" borderId="0" xfId="0" applyNumberFormat="1" applyFont="1" applyFill="1" applyBorder="1" applyAlignment="1">
      <alignment horizontal="right" vertical="top"/>
    </xf>
    <xf numFmtId="0" fontId="2" fillId="0" borderId="0" xfId="0" applyFont="1" applyAlignment="1">
      <alignment horizontal="center"/>
    </xf>
    <xf numFmtId="0" fontId="2" fillId="0" borderId="21" xfId="0" applyFont="1" applyBorder="1" applyAlignment="1">
      <alignment horizontal="center"/>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62" fillId="0" borderId="0" xfId="0" applyFont="1" applyAlignment="1">
      <alignment/>
    </xf>
    <xf numFmtId="0" fontId="6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Starting Salaries by College and Gender,
Controlling for Graduation Date</a:t>
            </a:r>
          </a:p>
        </c:rich>
      </c:tx>
      <c:layout>
        <c:manualLayout>
          <c:xMode val="factor"/>
          <c:yMode val="factor"/>
          <c:x val="0.00775"/>
          <c:y val="0"/>
        </c:manualLayout>
      </c:layout>
      <c:spPr>
        <a:noFill/>
        <a:ln>
          <a:noFill/>
        </a:ln>
      </c:spPr>
    </c:title>
    <c:plotArea>
      <c:layout>
        <c:manualLayout>
          <c:xMode val="edge"/>
          <c:yMode val="edge"/>
          <c:x val="0.01925"/>
          <c:y val="0.1345"/>
          <c:w val="0.93425"/>
          <c:h val="0.8415"/>
        </c:manualLayout>
      </c:layout>
      <c:barChart>
        <c:barDir val="col"/>
        <c:grouping val="clustered"/>
        <c:varyColors val="0"/>
        <c:ser>
          <c:idx val="0"/>
          <c:order val="0"/>
          <c:tx>
            <c:strRef>
              <c:f>'Two Categorical'!$D$20</c:f>
              <c:strCache>
                <c:ptCount val="1"/>
                <c:pt idx="0">
                  <c:v>Female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'Two Categorical'!$E$19:$H$19</c:f>
              <c:strCache/>
            </c:strRef>
          </c:cat>
          <c:val>
            <c:numRef>
              <c:f>'Two Categorical'!$E$20:$H$20</c:f>
              <c:numCache/>
            </c:numRef>
          </c:val>
        </c:ser>
        <c:ser>
          <c:idx val="1"/>
          <c:order val="1"/>
          <c:tx>
            <c:strRef>
              <c:f>'Two Categorical'!$D$21</c:f>
              <c:strCache>
                <c:ptCount val="1"/>
                <c:pt idx="0">
                  <c:v>Male</c:v>
                </c:pt>
              </c:strCache>
            </c:strRef>
          </c:tx>
          <c:spPr>
            <a:solidFill>
              <a:srgbClr val="98480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'Two Categorical'!$E$19:$H$19</c:f>
              <c:strCache/>
            </c:strRef>
          </c:cat>
          <c:val>
            <c:numRef>
              <c:f>'Two Categorical'!$E$21:$H$21</c:f>
              <c:numCache/>
            </c:numRef>
          </c:val>
        </c:ser>
        <c:axId val="2887368"/>
        <c:axId val="25986313"/>
      </c:barChart>
      <c:catAx>
        <c:axId val="2887368"/>
        <c:scaling>
          <c:orientation val="minMax"/>
        </c:scaling>
        <c:axPos val="b"/>
        <c:delete val="0"/>
        <c:numFmt formatCode="General" sourceLinked="1"/>
        <c:majorTickMark val="out"/>
        <c:minorTickMark val="none"/>
        <c:tickLblPos val="nextTo"/>
        <c:spPr>
          <a:ln w="3175">
            <a:solidFill>
              <a:srgbClr val="000000"/>
            </a:solidFill>
          </a:ln>
        </c:spPr>
        <c:crossAx val="25986313"/>
        <c:crosses val="autoZero"/>
        <c:auto val="1"/>
        <c:lblOffset val="100"/>
        <c:tickLblSkip val="1"/>
        <c:noMultiLvlLbl val="0"/>
      </c:catAx>
      <c:valAx>
        <c:axId val="25986313"/>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crossAx val="2887368"/>
        <c:crossesAt val="1"/>
        <c:crossBetween val="between"/>
        <c:dispUnits/>
      </c:valAx>
      <c:spPr>
        <a:solidFill>
          <a:srgbClr val="FFFFFF"/>
        </a:solidFill>
        <a:ln w="12700">
          <a:solidFill>
            <a:srgbClr val="808080"/>
          </a:solidFill>
        </a:ln>
      </c:spPr>
    </c:plotArea>
    <c:legend>
      <c:legendPos val="r"/>
      <c:layout>
        <c:manualLayout>
          <c:xMode val="edge"/>
          <c:yMode val="edge"/>
          <c:x val="0.16825"/>
          <c:y val="0.1875"/>
          <c:w val="0.12175"/>
          <c:h val="0.103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Modeled Occupational Prestige as a Function of Education for Males and Females (N = 1415)</a:t>
            </a:r>
          </a:p>
        </c:rich>
      </c:tx>
      <c:layout>
        <c:manualLayout>
          <c:xMode val="factor"/>
          <c:yMode val="factor"/>
          <c:x val="-0.0665"/>
          <c:y val="0.00575"/>
        </c:manualLayout>
      </c:layout>
      <c:spPr>
        <a:noFill/>
        <a:ln>
          <a:noFill/>
        </a:ln>
      </c:spPr>
    </c:title>
    <c:plotArea>
      <c:layout>
        <c:manualLayout>
          <c:xMode val="edge"/>
          <c:yMode val="edge"/>
          <c:x val="0.07375"/>
          <c:y val="0.21025"/>
          <c:w val="0.709"/>
          <c:h val="0.76125"/>
        </c:manualLayout>
      </c:layout>
      <c:lineChart>
        <c:grouping val="standard"/>
        <c:varyColors val="0"/>
        <c:ser>
          <c:idx val="0"/>
          <c:order val="0"/>
          <c:tx>
            <c:strRef>
              <c:f>'1 categorical, 1 continuous'!$C$17</c:f>
              <c:strCache>
                <c:ptCount val="1"/>
                <c:pt idx="0">
                  <c:v>Males</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multiLvlStrRef>
              <c:f>'1 categorical, 1 continuous'!$D$15:$E$16</c:f>
              <c:multiLvlStrCache/>
            </c:multiLvlStrRef>
          </c:cat>
          <c:val>
            <c:numRef>
              <c:f>'1 categorical, 1 continuous'!$D$17:$E$17</c:f>
              <c:numCache/>
            </c:numRef>
          </c:val>
          <c:smooth val="0"/>
        </c:ser>
        <c:ser>
          <c:idx val="1"/>
          <c:order val="1"/>
          <c:tx>
            <c:strRef>
              <c:f>'1 categorical, 1 continuous'!$C$18</c:f>
              <c:strCache>
                <c:ptCount val="1"/>
                <c:pt idx="0">
                  <c:v>Females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00"/>
              </a:solidFill>
              <a:ln>
                <a:solidFill>
                  <a:srgbClr val="000000"/>
                </a:solidFill>
              </a:ln>
            </c:spPr>
          </c:marker>
          <c:cat>
            <c:multiLvlStrRef>
              <c:f>'1 categorical, 1 continuous'!$D$15:$E$16</c:f>
              <c:multiLvlStrCache/>
            </c:multiLvlStrRef>
          </c:cat>
          <c:val>
            <c:numRef>
              <c:f>'1 categorical, 1 continuous'!$D$18:$E$18</c:f>
              <c:numCache/>
            </c:numRef>
          </c:val>
          <c:smooth val="0"/>
        </c:ser>
        <c:marker val="1"/>
        <c:axId val="32550226"/>
        <c:axId val="24516579"/>
      </c:lineChart>
      <c:catAx>
        <c:axId val="3255022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200" b="1" i="0" u="none" baseline="0">
                <a:solidFill>
                  <a:srgbClr val="000000"/>
                </a:solidFill>
                <a:latin typeface="Arial"/>
                <a:ea typeface="Arial"/>
                <a:cs typeface="Arial"/>
              </a:defRPr>
            </a:pPr>
          </a:p>
        </c:txPr>
        <c:crossAx val="24516579"/>
        <c:crosses val="autoZero"/>
        <c:auto val="1"/>
        <c:lblOffset val="100"/>
        <c:tickLblSkip val="1"/>
        <c:noMultiLvlLbl val="0"/>
      </c:catAx>
      <c:valAx>
        <c:axId val="24516579"/>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Occupational Prestige</a:t>
                </a:r>
              </a:p>
            </c:rich>
          </c:tx>
          <c:layout>
            <c:manualLayout>
              <c:xMode val="factor"/>
              <c:yMode val="factor"/>
              <c:x val="-0.00975"/>
              <c:y val="-0.0012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2550226"/>
        <c:crossesAt val="1"/>
        <c:crossBetween val="between"/>
        <c:dispUnits/>
      </c:valAx>
      <c:spPr>
        <a:noFill/>
        <a:ln w="12700">
          <a:solidFill>
            <a:srgbClr val="808080"/>
          </a:solidFill>
        </a:ln>
      </c:spPr>
    </c:plotArea>
    <c:legend>
      <c:legendPos val="r"/>
      <c:layout>
        <c:manualLayout>
          <c:xMode val="edge"/>
          <c:yMode val="edge"/>
          <c:x val="0.58125"/>
          <c:y val="0.47725"/>
          <c:w val="0.19"/>
          <c:h val="0.122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Modeled Occupational Prestige as a Function of 
Education and Mother's Education (N = 1162)</a:t>
            </a:r>
          </a:p>
        </c:rich>
      </c:tx>
      <c:layout>
        <c:manualLayout>
          <c:xMode val="factor"/>
          <c:yMode val="factor"/>
          <c:x val="0.00675"/>
          <c:y val="0"/>
        </c:manualLayout>
      </c:layout>
      <c:spPr>
        <a:noFill/>
        <a:ln>
          <a:noFill/>
        </a:ln>
      </c:spPr>
    </c:title>
    <c:plotArea>
      <c:layout>
        <c:manualLayout>
          <c:xMode val="edge"/>
          <c:yMode val="edge"/>
          <c:x val="0.0485"/>
          <c:y val="0.13825"/>
          <c:w val="0.7555"/>
          <c:h val="0.77725"/>
        </c:manualLayout>
      </c:layout>
      <c:lineChart>
        <c:grouping val="standard"/>
        <c:varyColors val="0"/>
        <c:ser>
          <c:idx val="0"/>
          <c:order val="0"/>
          <c:tx>
            <c:strRef>
              <c:f>'Two continuous'!$C$9</c:f>
              <c:strCache>
                <c:ptCount val="1"/>
                <c:pt idx="0">
                  <c:v>6 years</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multiLvlStrRef>
              <c:f>'Two continuous'!$D$7:$E$8</c:f>
              <c:multiLvlStrCache/>
            </c:multiLvlStrRef>
          </c:cat>
          <c:val>
            <c:numRef>
              <c:f>'Two continuous'!$D$9:$E$9</c:f>
              <c:numCache/>
            </c:numRef>
          </c:val>
          <c:smooth val="0"/>
        </c:ser>
        <c:ser>
          <c:idx val="1"/>
          <c:order val="1"/>
          <c:tx>
            <c:strRef>
              <c:f>'Two continuous'!$C$10</c:f>
              <c:strCache>
                <c:ptCount val="1"/>
                <c:pt idx="0">
                  <c:v>12 years</c:v>
                </c:pt>
              </c:strCache>
            </c:strRef>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multiLvlStrRef>
              <c:f>'Two continuous'!$D$7:$E$8</c:f>
              <c:multiLvlStrCache/>
            </c:multiLvlStrRef>
          </c:cat>
          <c:val>
            <c:numRef>
              <c:f>'Two continuous'!$D$10:$E$10</c:f>
              <c:numCache/>
            </c:numRef>
          </c:val>
          <c:smooth val="0"/>
        </c:ser>
        <c:ser>
          <c:idx val="2"/>
          <c:order val="2"/>
          <c:tx>
            <c:strRef>
              <c:f>'Two continuous'!$C$11</c:f>
              <c:strCache>
                <c:ptCount val="1"/>
                <c:pt idx="0">
                  <c:v>16 years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multiLvlStrRef>
              <c:f>'Two continuous'!$D$7:$E$8</c:f>
              <c:multiLvlStrCache/>
            </c:multiLvlStrRef>
          </c:cat>
          <c:val>
            <c:numRef>
              <c:f>'Two continuous'!$D$11:$E$11</c:f>
              <c:numCache/>
            </c:numRef>
          </c:val>
          <c:smooth val="0"/>
        </c:ser>
        <c:marker val="1"/>
        <c:axId val="19322620"/>
        <c:axId val="39685853"/>
      </c:lineChart>
      <c:catAx>
        <c:axId val="1932262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6                                                      20
</a:t>
                </a:r>
                <a:r>
                  <a:rPr lang="en-US" cap="none" sz="1200" b="1" i="0" u="none" baseline="0">
                    <a:solidFill>
                      <a:srgbClr val="000000"/>
                    </a:solidFill>
                    <a:latin typeface="Arial"/>
                    <a:ea typeface="Arial"/>
                    <a:cs typeface="Arial"/>
                  </a:rPr>
                  <a:t>      Respondent's Education (years)</a:t>
                </a:r>
              </a:p>
            </c:rich>
          </c:tx>
          <c:layout>
            <c:manualLayout>
              <c:xMode val="factor"/>
              <c:yMode val="factor"/>
              <c:x val="0.0365"/>
              <c:y val="0.0065"/>
            </c:manualLayout>
          </c:layout>
          <c:overlay val="0"/>
          <c:spPr>
            <a:noFill/>
            <a:ln>
              <a:noFill/>
            </a:ln>
          </c:spPr>
        </c:title>
        <c:delete val="0"/>
        <c:numFmt formatCode="General" sourceLinked="1"/>
        <c:majorTickMark val="none"/>
        <c:minorTickMark val="none"/>
        <c:tickLblPos val="none"/>
        <c:spPr>
          <a:ln w="3175">
            <a:solidFill>
              <a:srgbClr val="000000"/>
            </a:solidFill>
          </a:ln>
        </c:spPr>
        <c:crossAx val="39685853"/>
        <c:crosses val="autoZero"/>
        <c:auto val="1"/>
        <c:lblOffset val="100"/>
        <c:tickLblSkip val="1"/>
        <c:noMultiLvlLbl val="0"/>
      </c:catAx>
      <c:valAx>
        <c:axId val="39685853"/>
        <c:scaling>
          <c:orientation val="minMax"/>
        </c:scaling>
        <c:axPos val="l"/>
        <c:title>
          <c:tx>
            <c:rich>
              <a:bodyPr vert="horz" rot="-5400000" anchor="ctr"/>
              <a:lstStyle/>
              <a:p>
                <a:pPr algn="ctr">
                  <a:defRPr/>
                </a:pPr>
                <a:r>
                  <a:rPr lang="en-US" cap="none" sz="1050" b="1" i="0" u="none" baseline="0">
                    <a:solidFill>
                      <a:srgbClr val="000000"/>
                    </a:solidFill>
                    <a:latin typeface="Arial"/>
                    <a:ea typeface="Arial"/>
                    <a:cs typeface="Arial"/>
                  </a:rPr>
                  <a:t>Occupational Prestige</a:t>
                </a:r>
              </a:p>
            </c:rich>
          </c:tx>
          <c:layout>
            <c:manualLayout>
              <c:xMode val="factor"/>
              <c:yMode val="factor"/>
              <c:x val="-0.0055"/>
              <c:y val="0.001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crossAx val="19322620"/>
        <c:crossesAt val="1"/>
        <c:crossBetween val="between"/>
        <c:dispUnits/>
      </c:valAx>
      <c:spPr>
        <a:noFill/>
        <a:ln w="12700">
          <a:solidFill>
            <a:srgbClr val="808080"/>
          </a:solidFill>
        </a:ln>
      </c:spPr>
    </c:plotArea>
    <c:legend>
      <c:legendPos val="r"/>
      <c:layout>
        <c:manualLayout>
          <c:xMode val="edge"/>
          <c:yMode val="edge"/>
          <c:x val="0.8205"/>
          <c:y val="0.44475"/>
          <c:w val="0.17275"/>
          <c:h val="0.16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Modeled Psychology Faculty Salaries in 2005 
at MA (only) and PhD Institutions (N=4558)</a:t>
            </a:r>
          </a:p>
        </c:rich>
      </c:tx>
      <c:layout>
        <c:manualLayout>
          <c:xMode val="factor"/>
          <c:yMode val="factor"/>
          <c:x val="0.00325"/>
          <c:y val="0"/>
        </c:manualLayout>
      </c:layout>
      <c:spPr>
        <a:noFill/>
        <a:ln>
          <a:noFill/>
        </a:ln>
      </c:spPr>
    </c:title>
    <c:plotArea>
      <c:layout>
        <c:manualLayout>
          <c:xMode val="edge"/>
          <c:yMode val="edge"/>
          <c:x val="0.01625"/>
          <c:y val="0.19125"/>
          <c:w val="0.843"/>
          <c:h val="0.7835"/>
        </c:manualLayout>
      </c:layout>
      <c:lineChart>
        <c:grouping val="standard"/>
        <c:varyColors val="0"/>
        <c:ser>
          <c:idx val="1"/>
          <c:order val="0"/>
          <c:tx>
            <c:strRef>
              <c:f>'log to raw, smoothed lines'!$C$18</c:f>
              <c:strCache>
                <c:ptCount val="1"/>
                <c:pt idx="0">
                  <c:v>Ph.D.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'log to raw, smoothed lines'!$D$15:$H$16</c:f>
              <c:multiLvlStrCache/>
            </c:multiLvlStrRef>
          </c:cat>
          <c:val>
            <c:numRef>
              <c:f>'log to raw, smoothed lines'!$D$18:$H$18</c:f>
              <c:numCache/>
            </c:numRef>
          </c:val>
          <c:smooth val="1"/>
        </c:ser>
        <c:ser>
          <c:idx val="0"/>
          <c:order val="1"/>
          <c:tx>
            <c:strRef>
              <c:f>'log to raw, smoothed lines'!$C$17</c:f>
              <c:strCache>
                <c:ptCount val="1"/>
                <c:pt idx="0">
                  <c:v>M.A.</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'log to raw, smoothed lines'!$D$15:$H$16</c:f>
              <c:multiLvlStrCache/>
            </c:multiLvlStrRef>
          </c:cat>
          <c:val>
            <c:numRef>
              <c:f>'log to raw, smoothed lines'!$D$17:$H$17</c:f>
              <c:numCache/>
            </c:numRef>
          </c:val>
          <c:smooth val="1"/>
        </c:ser>
        <c:marker val="1"/>
        <c:axId val="21628358"/>
        <c:axId val="60437495"/>
      </c:lineChart>
      <c:catAx>
        <c:axId val="21628358"/>
        <c:scaling>
          <c:orientation val="minMax"/>
        </c:scaling>
        <c:axPos val="b"/>
        <c:delete val="0"/>
        <c:numFmt formatCode="General" sourceLinked="1"/>
        <c:majorTickMark val="cross"/>
        <c:minorTickMark val="none"/>
        <c:tickLblPos val="nextTo"/>
        <c:spPr>
          <a:ln w="3175">
            <a:noFill/>
          </a:ln>
        </c:spPr>
        <c:crossAx val="60437495"/>
        <c:crosses val="autoZero"/>
        <c:auto val="0"/>
        <c:lblOffset val="100"/>
        <c:tickLblSkip val="1"/>
        <c:noMultiLvlLbl val="0"/>
      </c:catAx>
      <c:valAx>
        <c:axId val="60437495"/>
        <c:scaling>
          <c:orientation val="minMax"/>
        </c:scaling>
        <c:axPos val="l"/>
        <c:majorGridlines>
          <c:spPr>
            <a:ln w="3175">
              <a:solidFill>
                <a:srgbClr val="C0C0C0"/>
              </a:solidFill>
              <a:prstDash val="sysDot"/>
            </a:ln>
          </c:spPr>
        </c:majorGridlines>
        <c:delete val="0"/>
        <c:numFmt formatCode="\$#,##0" sourceLinked="0"/>
        <c:majorTickMark val="cross"/>
        <c:minorTickMark val="none"/>
        <c:tickLblPos val="nextTo"/>
        <c:spPr>
          <a:ln w="3175">
            <a:solidFill>
              <a:srgbClr val="000000"/>
            </a:solidFill>
          </a:ln>
        </c:spPr>
        <c:crossAx val="21628358"/>
        <c:crossesAt val="1"/>
        <c:crossBetween val="between"/>
        <c:dispUnits/>
      </c:valAx>
      <c:spPr>
        <a:noFill/>
        <a:ln w="12700">
          <a:solidFill>
            <a:srgbClr val="808080"/>
          </a:solidFill>
        </a:ln>
      </c:spPr>
    </c:plotArea>
    <c:legend>
      <c:legendPos val="r"/>
      <c:layout>
        <c:manualLayout>
          <c:xMode val="edge"/>
          <c:yMode val="edge"/>
          <c:x val="0.86075"/>
          <c:y val="0.30725"/>
          <c:w val="0.1375"/>
          <c:h val="0.10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hyperlink" Target="mailto:Dale.Berger@cgu.edu10/05#Dale.Berger@cgu.edu&#xA;10/05" TargetMode="Externa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hyperlink" Target="mailto:Dale.Berger@cgu.edu10/05#Dale.Berger@cgu.edu&#xA;10/05" TargetMode="Externa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133350</xdr:rowOff>
    </xdr:from>
    <xdr:to>
      <xdr:col>9</xdr:col>
      <xdr:colOff>304800</xdr:colOff>
      <xdr:row>46</xdr:row>
      <xdr:rowOff>133350</xdr:rowOff>
    </xdr:to>
    <xdr:graphicFrame>
      <xdr:nvGraphicFramePr>
        <xdr:cNvPr id="1" name="Chart 3"/>
        <xdr:cNvGraphicFramePr/>
      </xdr:nvGraphicFramePr>
      <xdr:xfrm>
        <a:off x="523875" y="3619500"/>
        <a:ext cx="5010150" cy="4048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5</xdr:row>
      <xdr:rowOff>28575</xdr:rowOff>
    </xdr:from>
    <xdr:to>
      <xdr:col>15</xdr:col>
      <xdr:colOff>581025</xdr:colOff>
      <xdr:row>26</xdr:row>
      <xdr:rowOff>66675</xdr:rowOff>
    </xdr:to>
    <xdr:graphicFrame>
      <xdr:nvGraphicFramePr>
        <xdr:cNvPr id="1" name="Chart 4"/>
        <xdr:cNvGraphicFramePr/>
      </xdr:nvGraphicFramePr>
      <xdr:xfrm>
        <a:off x="4200525" y="933450"/>
        <a:ext cx="5248275" cy="34385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123825</xdr:rowOff>
    </xdr:from>
    <xdr:to>
      <xdr:col>9</xdr:col>
      <xdr:colOff>600075</xdr:colOff>
      <xdr:row>41</xdr:row>
      <xdr:rowOff>28575</xdr:rowOff>
    </xdr:to>
    <xdr:graphicFrame>
      <xdr:nvGraphicFramePr>
        <xdr:cNvPr id="1" name="Chart 10"/>
        <xdr:cNvGraphicFramePr/>
      </xdr:nvGraphicFramePr>
      <xdr:xfrm>
        <a:off x="276225" y="3209925"/>
        <a:ext cx="5762625" cy="37909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18</xdr:row>
      <xdr:rowOff>152400</xdr:rowOff>
    </xdr:from>
    <xdr:to>
      <xdr:col>11</xdr:col>
      <xdr:colOff>66675</xdr:colOff>
      <xdr:row>42</xdr:row>
      <xdr:rowOff>133350</xdr:rowOff>
    </xdr:to>
    <xdr:graphicFrame>
      <xdr:nvGraphicFramePr>
        <xdr:cNvPr id="1" name="Chart 3"/>
        <xdr:cNvGraphicFramePr/>
      </xdr:nvGraphicFramePr>
      <xdr:xfrm>
        <a:off x="523875" y="3171825"/>
        <a:ext cx="5972175"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S23"/>
  <sheetViews>
    <sheetView zoomScalePageLayoutView="0" workbookViewId="0" topLeftCell="A1">
      <selection activeCell="L21" sqref="L21"/>
    </sheetView>
  </sheetViews>
  <sheetFormatPr defaultColWidth="9.140625" defaultRowHeight="12.75"/>
  <cols>
    <col min="1" max="1" width="5.28125" style="0" customWidth="1"/>
  </cols>
  <sheetData>
    <row r="1" spans="2:4" ht="20.25">
      <c r="B1" s="33" t="s">
        <v>34</v>
      </c>
      <c r="C1" s="5" t="s">
        <v>29</v>
      </c>
      <c r="D1" s="32" t="s">
        <v>30</v>
      </c>
    </row>
    <row r="2" spans="2:3" ht="12" customHeight="1">
      <c r="B2" s="6"/>
      <c r="C2" s="5"/>
    </row>
    <row r="3" spans="4:18" ht="12.75">
      <c r="D3" s="14" t="s">
        <v>21</v>
      </c>
      <c r="F3" t="s">
        <v>22</v>
      </c>
      <c r="H3" t="s">
        <v>24</v>
      </c>
      <c r="J3" t="s">
        <v>23</v>
      </c>
      <c r="L3" t="s">
        <v>25</v>
      </c>
      <c r="N3" t="s">
        <v>26</v>
      </c>
      <c r="P3" t="s">
        <v>27</v>
      </c>
      <c r="R3" t="s">
        <v>28</v>
      </c>
    </row>
    <row r="4" spans="2:3" ht="12.75">
      <c r="B4" s="2" t="s">
        <v>11</v>
      </c>
      <c r="C4" s="2" t="s">
        <v>12</v>
      </c>
    </row>
    <row r="5" spans="2:19" ht="12.75">
      <c r="B5" s="18" t="s">
        <v>2</v>
      </c>
      <c r="C5" s="11">
        <v>29941.009070545053</v>
      </c>
      <c r="D5">
        <v>1</v>
      </c>
      <c r="E5">
        <f>$C5*D5</f>
        <v>29941.009070545053</v>
      </c>
      <c r="F5">
        <v>1</v>
      </c>
      <c r="G5">
        <f>$C5*F5</f>
        <v>29941.009070545053</v>
      </c>
      <c r="H5">
        <v>1</v>
      </c>
      <c r="I5">
        <f aca="true" t="shared" si="0" ref="I5:I13">$C5*H5</f>
        <v>29941.009070545053</v>
      </c>
      <c r="J5">
        <v>1</v>
      </c>
      <c r="K5">
        <f aca="true" t="shared" si="1" ref="K5:K13">$C5*J5</f>
        <v>29941.009070545053</v>
      </c>
      <c r="L5">
        <v>1</v>
      </c>
      <c r="M5">
        <f aca="true" t="shared" si="2" ref="M5:M13">$C5*L5</f>
        <v>29941.009070545053</v>
      </c>
      <c r="N5">
        <v>1</v>
      </c>
      <c r="O5">
        <f aca="true" t="shared" si="3" ref="O5:O13">$C5*N5</f>
        <v>29941.009070545053</v>
      </c>
      <c r="P5">
        <v>1</v>
      </c>
      <c r="Q5">
        <f>$C5*P5</f>
        <v>29941.009070545053</v>
      </c>
      <c r="R5">
        <v>1</v>
      </c>
      <c r="S5">
        <f>$C5*R5</f>
        <v>29941.009070545053</v>
      </c>
    </row>
    <row r="6" spans="2:19" ht="12.75">
      <c r="B6" s="18" t="s">
        <v>3</v>
      </c>
      <c r="C6" s="11">
        <v>659.7407329130104</v>
      </c>
      <c r="D6" s="23">
        <v>2.5</v>
      </c>
      <c r="E6">
        <f aca="true" t="shared" si="4" ref="E6:G13">$C6*D6</f>
        <v>1649.3518322825262</v>
      </c>
      <c r="F6" s="23">
        <v>2.5</v>
      </c>
      <c r="G6">
        <f t="shared" si="4"/>
        <v>1649.3518322825262</v>
      </c>
      <c r="H6" s="23">
        <v>2.5</v>
      </c>
      <c r="I6">
        <f t="shared" si="0"/>
        <v>1649.3518322825262</v>
      </c>
      <c r="J6" s="23">
        <v>2.5</v>
      </c>
      <c r="K6">
        <f t="shared" si="1"/>
        <v>1649.3518322825262</v>
      </c>
      <c r="L6" s="23">
        <v>2.5</v>
      </c>
      <c r="M6">
        <f t="shared" si="2"/>
        <v>1649.3518322825262</v>
      </c>
      <c r="N6" s="23">
        <v>2.5</v>
      </c>
      <c r="O6">
        <f t="shared" si="3"/>
        <v>1649.3518322825262</v>
      </c>
      <c r="P6" s="23">
        <v>2.5</v>
      </c>
      <c r="Q6">
        <f aca="true" t="shared" si="5" ref="Q6:Q13">$C6*P6</f>
        <v>1649.3518322825262</v>
      </c>
      <c r="R6" s="23">
        <v>2.5</v>
      </c>
      <c r="S6">
        <f aca="true" t="shared" si="6" ref="S6:S13">$C6*R6</f>
        <v>1649.3518322825262</v>
      </c>
    </row>
    <row r="7" spans="2:19" ht="12.75">
      <c r="B7" s="18" t="s">
        <v>4</v>
      </c>
      <c r="C7" s="11">
        <v>-7434.440101447426</v>
      </c>
      <c r="D7" s="23">
        <v>1</v>
      </c>
      <c r="E7">
        <f t="shared" si="4"/>
        <v>-7434.440101447426</v>
      </c>
      <c r="F7" s="23">
        <v>0</v>
      </c>
      <c r="G7">
        <f t="shared" si="4"/>
        <v>0</v>
      </c>
      <c r="H7" s="23">
        <v>0</v>
      </c>
      <c r="I7">
        <f t="shared" si="0"/>
        <v>0</v>
      </c>
      <c r="J7" s="23">
        <v>0</v>
      </c>
      <c r="K7">
        <f t="shared" si="1"/>
        <v>0</v>
      </c>
      <c r="L7" s="23">
        <v>1</v>
      </c>
      <c r="M7">
        <f t="shared" si="2"/>
        <v>-7434.440101447426</v>
      </c>
      <c r="N7" s="23">
        <v>0</v>
      </c>
      <c r="O7">
        <f t="shared" si="3"/>
        <v>0</v>
      </c>
      <c r="P7" s="23">
        <v>0</v>
      </c>
      <c r="Q7">
        <f t="shared" si="5"/>
        <v>0</v>
      </c>
      <c r="R7" s="23">
        <v>0</v>
      </c>
      <c r="S7">
        <f t="shared" si="6"/>
        <v>0</v>
      </c>
    </row>
    <row r="8" spans="2:19" ht="12.75">
      <c r="B8" s="18" t="s">
        <v>5</v>
      </c>
      <c r="C8" s="11">
        <v>-1435.490536371044</v>
      </c>
      <c r="D8" s="23">
        <v>0</v>
      </c>
      <c r="E8">
        <f t="shared" si="4"/>
        <v>0</v>
      </c>
      <c r="F8" s="23">
        <v>1</v>
      </c>
      <c r="G8">
        <f t="shared" si="4"/>
        <v>-1435.490536371044</v>
      </c>
      <c r="H8" s="23">
        <v>0</v>
      </c>
      <c r="I8">
        <f t="shared" si="0"/>
        <v>0</v>
      </c>
      <c r="J8" s="23">
        <v>0</v>
      </c>
      <c r="K8">
        <f t="shared" si="1"/>
        <v>0</v>
      </c>
      <c r="L8" s="23">
        <v>0</v>
      </c>
      <c r="M8">
        <f t="shared" si="2"/>
        <v>0</v>
      </c>
      <c r="N8" s="23">
        <v>1</v>
      </c>
      <c r="O8">
        <f t="shared" si="3"/>
        <v>-1435.490536371044</v>
      </c>
      <c r="P8" s="23">
        <v>0</v>
      </c>
      <c r="Q8">
        <f t="shared" si="5"/>
        <v>0</v>
      </c>
      <c r="R8" s="23">
        <v>0</v>
      </c>
      <c r="S8">
        <f t="shared" si="6"/>
        <v>0</v>
      </c>
    </row>
    <row r="9" spans="2:19" ht="12.75">
      <c r="B9" s="18" t="s">
        <v>6</v>
      </c>
      <c r="C9" s="11">
        <v>-7544.300892600887</v>
      </c>
      <c r="D9" s="23">
        <v>0</v>
      </c>
      <c r="E9">
        <f t="shared" si="4"/>
        <v>0</v>
      </c>
      <c r="F9" s="23">
        <v>0</v>
      </c>
      <c r="G9">
        <f t="shared" si="4"/>
        <v>0</v>
      </c>
      <c r="H9" s="23">
        <v>1</v>
      </c>
      <c r="I9">
        <f t="shared" si="0"/>
        <v>-7544.300892600887</v>
      </c>
      <c r="J9" s="23">
        <v>0</v>
      </c>
      <c r="K9">
        <f t="shared" si="1"/>
        <v>0</v>
      </c>
      <c r="L9" s="23">
        <v>0</v>
      </c>
      <c r="M9">
        <f t="shared" si="2"/>
        <v>0</v>
      </c>
      <c r="N9" s="23">
        <v>0</v>
      </c>
      <c r="O9">
        <f t="shared" si="3"/>
        <v>0</v>
      </c>
      <c r="P9" s="23">
        <v>1</v>
      </c>
      <c r="Q9">
        <f t="shared" si="5"/>
        <v>-7544.300892600887</v>
      </c>
      <c r="R9" s="23">
        <v>0</v>
      </c>
      <c r="S9">
        <f t="shared" si="6"/>
        <v>0</v>
      </c>
    </row>
    <row r="10" spans="2:19" ht="12.75">
      <c r="B10" s="18" t="s">
        <v>7</v>
      </c>
      <c r="C10" s="11">
        <v>-688.797972678178</v>
      </c>
      <c r="D10" s="23">
        <v>0</v>
      </c>
      <c r="E10">
        <f t="shared" si="4"/>
        <v>0</v>
      </c>
      <c r="F10" s="23">
        <v>0</v>
      </c>
      <c r="G10">
        <f t="shared" si="4"/>
        <v>0</v>
      </c>
      <c r="H10" s="23">
        <v>0</v>
      </c>
      <c r="I10">
        <f t="shared" si="0"/>
        <v>0</v>
      </c>
      <c r="J10" s="23">
        <v>0</v>
      </c>
      <c r="K10">
        <f t="shared" si="1"/>
        <v>0</v>
      </c>
      <c r="L10" s="23">
        <v>1</v>
      </c>
      <c r="M10">
        <f t="shared" si="2"/>
        <v>-688.797972678178</v>
      </c>
      <c r="N10" s="23">
        <v>1</v>
      </c>
      <c r="O10">
        <f t="shared" si="3"/>
        <v>-688.797972678178</v>
      </c>
      <c r="P10" s="23">
        <v>1</v>
      </c>
      <c r="Q10">
        <f t="shared" si="5"/>
        <v>-688.797972678178</v>
      </c>
      <c r="R10" s="23">
        <v>1</v>
      </c>
      <c r="S10">
        <f t="shared" si="6"/>
        <v>-688.797972678178</v>
      </c>
    </row>
    <row r="11" spans="2:19" ht="12.75">
      <c r="B11" s="18" t="s">
        <v>8</v>
      </c>
      <c r="C11" s="11">
        <v>-419.7833231814514</v>
      </c>
      <c r="D11">
        <f>D7*D$10</f>
        <v>0</v>
      </c>
      <c r="E11">
        <f t="shared" si="4"/>
        <v>0</v>
      </c>
      <c r="F11">
        <f>F7*F$10</f>
        <v>0</v>
      </c>
      <c r="G11">
        <f t="shared" si="4"/>
        <v>0</v>
      </c>
      <c r="H11">
        <f>H7*H$10</f>
        <v>0</v>
      </c>
      <c r="I11">
        <f t="shared" si="0"/>
        <v>0</v>
      </c>
      <c r="J11">
        <f>J7*J$10</f>
        <v>0</v>
      </c>
      <c r="K11">
        <f t="shared" si="1"/>
        <v>0</v>
      </c>
      <c r="L11">
        <f>L7*L$10</f>
        <v>1</v>
      </c>
      <c r="M11">
        <f t="shared" si="2"/>
        <v>-419.7833231814514</v>
      </c>
      <c r="N11">
        <f>N7*N$10</f>
        <v>0</v>
      </c>
      <c r="O11">
        <f t="shared" si="3"/>
        <v>0</v>
      </c>
      <c r="P11">
        <f>P7*P$10</f>
        <v>0</v>
      </c>
      <c r="Q11">
        <f t="shared" si="5"/>
        <v>0</v>
      </c>
      <c r="R11">
        <f>R7*R$10</f>
        <v>0</v>
      </c>
      <c r="S11">
        <f t="shared" si="6"/>
        <v>0</v>
      </c>
    </row>
    <row r="12" spans="2:19" ht="12.75">
      <c r="B12" s="18" t="s">
        <v>9</v>
      </c>
      <c r="C12" s="11">
        <v>-1154.6130651973865</v>
      </c>
      <c r="D12">
        <f aca="true" t="shared" si="7" ref="D12:F13">D8*D$10</f>
        <v>0</v>
      </c>
      <c r="E12">
        <f t="shared" si="4"/>
        <v>0</v>
      </c>
      <c r="F12">
        <f t="shared" si="7"/>
        <v>0</v>
      </c>
      <c r="G12">
        <f t="shared" si="4"/>
        <v>0</v>
      </c>
      <c r="H12">
        <f>H8*H$10</f>
        <v>0</v>
      </c>
      <c r="I12">
        <f t="shared" si="0"/>
        <v>0</v>
      </c>
      <c r="J12">
        <f>J8*J$10</f>
        <v>0</v>
      </c>
      <c r="K12">
        <f t="shared" si="1"/>
        <v>0</v>
      </c>
      <c r="L12">
        <f>L8*L$10</f>
        <v>0</v>
      </c>
      <c r="M12">
        <f t="shared" si="2"/>
        <v>0</v>
      </c>
      <c r="N12">
        <f>N8*N$10</f>
        <v>1</v>
      </c>
      <c r="O12">
        <f t="shared" si="3"/>
        <v>-1154.6130651973865</v>
      </c>
      <c r="P12">
        <f>P8*P$10</f>
        <v>0</v>
      </c>
      <c r="Q12">
        <f t="shared" si="5"/>
        <v>0</v>
      </c>
      <c r="R12">
        <f>R8*R$10</f>
        <v>0</v>
      </c>
      <c r="S12">
        <f t="shared" si="6"/>
        <v>0</v>
      </c>
    </row>
    <row r="13" spans="2:19" ht="12.75">
      <c r="B13" s="18" t="s">
        <v>10</v>
      </c>
      <c r="C13" s="11">
        <v>2175.25540170234</v>
      </c>
      <c r="D13">
        <f t="shared" si="7"/>
        <v>0</v>
      </c>
      <c r="E13">
        <f t="shared" si="4"/>
        <v>0</v>
      </c>
      <c r="F13">
        <f t="shared" si="7"/>
        <v>0</v>
      </c>
      <c r="G13">
        <f t="shared" si="4"/>
        <v>0</v>
      </c>
      <c r="H13">
        <f>H9*H$10</f>
        <v>0</v>
      </c>
      <c r="I13">
        <f t="shared" si="0"/>
        <v>0</v>
      </c>
      <c r="J13">
        <f>J9*J$10</f>
        <v>0</v>
      </c>
      <c r="K13">
        <f t="shared" si="1"/>
        <v>0</v>
      </c>
      <c r="L13">
        <f>L9*L$10</f>
        <v>0</v>
      </c>
      <c r="M13">
        <f t="shared" si="2"/>
        <v>0</v>
      </c>
      <c r="N13">
        <f>N9*N$10</f>
        <v>0</v>
      </c>
      <c r="O13">
        <f t="shared" si="3"/>
        <v>0</v>
      </c>
      <c r="P13">
        <f>P9*P$10</f>
        <v>1</v>
      </c>
      <c r="Q13">
        <f t="shared" si="5"/>
        <v>2175.25540170234</v>
      </c>
      <c r="R13">
        <f>R9*R$10</f>
        <v>0</v>
      </c>
      <c r="S13">
        <f t="shared" si="6"/>
        <v>0</v>
      </c>
    </row>
    <row r="15" spans="2:19" ht="12.75">
      <c r="B15" t="s">
        <v>1</v>
      </c>
      <c r="C15" t="s">
        <v>14</v>
      </c>
      <c r="D15" t="s">
        <v>13</v>
      </c>
      <c r="E15" s="3">
        <f>SUM(E5:E14)</f>
        <v>24155.920801380154</v>
      </c>
      <c r="F15" t="s">
        <v>13</v>
      </c>
      <c r="G15" s="3">
        <f>SUM(G5:G14)</f>
        <v>30154.870366456533</v>
      </c>
      <c r="H15" t="s">
        <v>13</v>
      </c>
      <c r="I15" s="3">
        <f>SUM(I5:I14)</f>
        <v>24046.06001022669</v>
      </c>
      <c r="J15" t="s">
        <v>13</v>
      </c>
      <c r="K15" s="3">
        <f>SUM(K5:K14)</f>
        <v>31590.36090282758</v>
      </c>
      <c r="L15" t="s">
        <v>13</v>
      </c>
      <c r="M15" s="3">
        <f>SUM(M5:M14)</f>
        <v>23047.339505520526</v>
      </c>
      <c r="N15" t="s">
        <v>13</v>
      </c>
      <c r="O15" s="3">
        <f>SUM(O5:O14)</f>
        <v>28311.459328580968</v>
      </c>
      <c r="P15" t="s">
        <v>13</v>
      </c>
      <c r="Q15" s="3">
        <f>SUM(Q5:Q14)</f>
        <v>25532.517439250852</v>
      </c>
      <c r="R15" t="s">
        <v>13</v>
      </c>
      <c r="S15" s="3">
        <f>SUM(S5:S14)</f>
        <v>30901.5629301494</v>
      </c>
    </row>
    <row r="16" ht="12.75">
      <c r="D16" t="s">
        <v>13</v>
      </c>
    </row>
    <row r="19" spans="5:8" ht="12.75">
      <c r="E19" t="s">
        <v>15</v>
      </c>
      <c r="F19" t="s">
        <v>16</v>
      </c>
      <c r="G19" t="s">
        <v>17</v>
      </c>
      <c r="H19" t="s">
        <v>20</v>
      </c>
    </row>
    <row r="20" spans="4:8" ht="12.75">
      <c r="D20" t="s">
        <v>18</v>
      </c>
      <c r="E20" s="3">
        <f>E15</f>
        <v>24155.920801380154</v>
      </c>
      <c r="F20" s="3">
        <f>G15</f>
        <v>30154.870366456533</v>
      </c>
      <c r="G20" s="3">
        <f>I15</f>
        <v>24046.06001022669</v>
      </c>
      <c r="H20" s="3">
        <f>K15</f>
        <v>31590.36090282758</v>
      </c>
    </row>
    <row r="21" spans="4:8" ht="12.75">
      <c r="D21" t="s">
        <v>19</v>
      </c>
      <c r="E21" s="3">
        <f>M15</f>
        <v>23047.339505520526</v>
      </c>
      <c r="F21" s="3">
        <f>O15</f>
        <v>28311.459328580968</v>
      </c>
      <c r="G21" s="3">
        <f>Q15</f>
        <v>25532.517439250852</v>
      </c>
      <c r="H21" s="3">
        <f>S15</f>
        <v>30901.5629301494</v>
      </c>
    </row>
    <row r="22" spans="6:7" ht="12.75">
      <c r="F22" s="1"/>
      <c r="G22" s="1"/>
    </row>
    <row r="23" spans="6:7" ht="12.75">
      <c r="F23" s="1"/>
      <c r="G23" s="1"/>
    </row>
  </sheetData>
  <sheetProtection/>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B2:G18"/>
  <sheetViews>
    <sheetView tabSelected="1" zoomScalePageLayoutView="0" workbookViewId="0" topLeftCell="A1">
      <selection activeCell="E61" sqref="E61"/>
    </sheetView>
  </sheetViews>
  <sheetFormatPr defaultColWidth="9.140625" defaultRowHeight="12.75"/>
  <cols>
    <col min="1" max="1" width="5.00390625" style="0" customWidth="1"/>
  </cols>
  <sheetData>
    <row r="2" spans="2:3" ht="20.25">
      <c r="B2" s="34" t="s">
        <v>34</v>
      </c>
      <c r="C2" s="5" t="s">
        <v>29</v>
      </c>
    </row>
    <row r="4" ht="12.75">
      <c r="C4" t="s">
        <v>12</v>
      </c>
    </row>
    <row r="5" spans="2:7" ht="12.75">
      <c r="B5" s="18" t="s">
        <v>0</v>
      </c>
      <c r="C5" s="11">
        <v>22.403272086448077</v>
      </c>
      <c r="D5">
        <v>1</v>
      </c>
      <c r="E5">
        <f>1</f>
        <v>1</v>
      </c>
      <c r="F5">
        <f>1</f>
        <v>1</v>
      </c>
      <c r="G5">
        <f>1</f>
        <v>1</v>
      </c>
    </row>
    <row r="6" spans="2:7" ht="12.75">
      <c r="B6" s="18" t="s">
        <v>31</v>
      </c>
      <c r="C6" s="11">
        <v>1.6680556935741646</v>
      </c>
      <c r="D6" s="23">
        <v>0</v>
      </c>
      <c r="E6" s="23">
        <v>0</v>
      </c>
      <c r="F6" s="23">
        <v>20</v>
      </c>
      <c r="G6" s="23">
        <v>20</v>
      </c>
    </row>
    <row r="7" spans="2:7" ht="12.75">
      <c r="B7" s="18" t="s">
        <v>41</v>
      </c>
      <c r="C7" s="11">
        <v>-6.08327246445607</v>
      </c>
      <c r="D7" s="23">
        <v>1</v>
      </c>
      <c r="E7" s="23">
        <v>2</v>
      </c>
      <c r="F7" s="23">
        <v>1</v>
      </c>
      <c r="G7" s="23">
        <v>2</v>
      </c>
    </row>
    <row r="8" spans="2:7" ht="12.75">
      <c r="B8" s="18" t="s">
        <v>42</v>
      </c>
      <c r="C8" s="11">
        <v>0.4119150737980557</v>
      </c>
      <c r="D8">
        <f>D6*D7</f>
        <v>0</v>
      </c>
      <c r="E8">
        <f>E6*E7</f>
        <v>0</v>
      </c>
      <c r="F8">
        <f>F6*F7</f>
        <v>20</v>
      </c>
      <c r="G8">
        <f>G6*G7</f>
        <v>40</v>
      </c>
    </row>
    <row r="10" spans="2:7" ht="12.75">
      <c r="B10" t="s">
        <v>1</v>
      </c>
      <c r="C10" t="s">
        <v>43</v>
      </c>
      <c r="D10">
        <f>$C5*D5+$C6*D6+$C7*D7+$C8*D8</f>
        <v>16.319999621992007</v>
      </c>
      <c r="E10">
        <f>$C5*E5+$C6*E6+$C7*E7+$C8*E8</f>
        <v>10.236727157535936</v>
      </c>
      <c r="F10">
        <f>$C5*F5+$C6*F6+$C7*F7+$C8*F8</f>
        <v>57.91941496943641</v>
      </c>
      <c r="G10">
        <f>$C5*G5+$C6*G6+$C7*G7+$C8*G8</f>
        <v>60.07444398094145</v>
      </c>
    </row>
    <row r="15" ht="12.75">
      <c r="D15" t="s">
        <v>44</v>
      </c>
    </row>
    <row r="16" spans="4:5" ht="12.75">
      <c r="D16" s="18">
        <v>0</v>
      </c>
      <c r="E16" s="18">
        <v>20</v>
      </c>
    </row>
    <row r="17" spans="2:5" ht="12.75">
      <c r="B17" t="s">
        <v>13</v>
      </c>
      <c r="C17" s="18" t="s">
        <v>45</v>
      </c>
      <c r="D17" s="22">
        <f>D10</f>
        <v>16.319999621992007</v>
      </c>
      <c r="E17" s="22">
        <f>F10</f>
        <v>57.91941496943641</v>
      </c>
    </row>
    <row r="18" spans="3:5" ht="12.75">
      <c r="C18" s="18" t="s">
        <v>46</v>
      </c>
      <c r="D18" s="22">
        <f>E10</f>
        <v>10.236727157535936</v>
      </c>
      <c r="E18" s="22">
        <f>G10</f>
        <v>60.07444398094145</v>
      </c>
    </row>
  </sheetData>
  <sheetProtection/>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B1:O27"/>
  <sheetViews>
    <sheetView zoomScalePageLayoutView="0" workbookViewId="0" topLeftCell="A1">
      <selection activeCell="N21" sqref="N21"/>
    </sheetView>
  </sheetViews>
  <sheetFormatPr defaultColWidth="9.140625" defaultRowHeight="12.75"/>
  <cols>
    <col min="1" max="1" width="4.140625" style="0" customWidth="1"/>
    <col min="2" max="2" width="11.140625" style="0" customWidth="1"/>
    <col min="7" max="7" width="11.421875" style="0" customWidth="1"/>
  </cols>
  <sheetData>
    <row r="1" spans="2:5" ht="30" customHeight="1">
      <c r="B1" s="4" t="s">
        <v>34</v>
      </c>
      <c r="C1" s="5" t="s">
        <v>29</v>
      </c>
      <c r="D1" s="6" t="s">
        <v>30</v>
      </c>
      <c r="E1" s="30" t="s">
        <v>68</v>
      </c>
    </row>
    <row r="2" ht="12.75">
      <c r="O2" s="10"/>
    </row>
    <row r="3" spans="2:15" ht="20.25">
      <c r="B3" s="21" t="s">
        <v>39</v>
      </c>
      <c r="O3" s="10"/>
    </row>
    <row r="4" ht="12.75">
      <c r="O4" s="10"/>
    </row>
    <row r="6" ht="13.5" thickBot="1">
      <c r="H6" t="s">
        <v>35</v>
      </c>
    </row>
    <row r="7" spans="2:14" ht="12.75">
      <c r="B7" s="7"/>
      <c r="C7" s="8"/>
      <c r="D7" s="8" t="s">
        <v>31</v>
      </c>
      <c r="E7" s="9"/>
      <c r="G7" s="18" t="s">
        <v>2</v>
      </c>
      <c r="H7" s="11">
        <v>43.34345622629093</v>
      </c>
      <c r="I7">
        <v>1</v>
      </c>
      <c r="J7">
        <v>1</v>
      </c>
      <c r="K7">
        <v>1</v>
      </c>
      <c r="L7">
        <v>1</v>
      </c>
      <c r="M7">
        <v>1</v>
      </c>
      <c r="N7">
        <v>1</v>
      </c>
    </row>
    <row r="8" spans="2:14" ht="12.75">
      <c r="B8" s="12"/>
      <c r="C8" s="10"/>
      <c r="D8" s="18">
        <v>6</v>
      </c>
      <c r="E8" s="19">
        <v>20</v>
      </c>
      <c r="G8" s="18" t="s">
        <v>31</v>
      </c>
      <c r="H8" s="11">
        <v>2.6244520705825587</v>
      </c>
      <c r="I8" s="23">
        <v>-7.41</v>
      </c>
      <c r="J8" s="23">
        <v>6.59</v>
      </c>
      <c r="K8" s="23">
        <v>-7.41</v>
      </c>
      <c r="L8" s="23">
        <v>6.59</v>
      </c>
      <c r="M8" s="23">
        <v>-7.41</v>
      </c>
      <c r="N8" s="23">
        <v>6.59</v>
      </c>
    </row>
    <row r="9" spans="2:14" ht="12.75">
      <c r="B9" s="12" t="s">
        <v>36</v>
      </c>
      <c r="C9" s="18" t="s">
        <v>38</v>
      </c>
      <c r="D9" s="14">
        <f>I11</f>
        <v>28.081978006462776</v>
      </c>
      <c r="E9" s="15">
        <f>J11</f>
        <v>59.38686572413482</v>
      </c>
      <c r="G9" s="18" t="s">
        <v>36</v>
      </c>
      <c r="H9" s="11">
        <v>-0.27301704310103886</v>
      </c>
      <c r="I9" s="23">
        <v>-4.79</v>
      </c>
      <c r="J9" s="23">
        <v>-4.79</v>
      </c>
      <c r="K9" s="23">
        <v>1.21</v>
      </c>
      <c r="L9" s="23">
        <v>1.21</v>
      </c>
      <c r="M9" s="23">
        <v>5.21</v>
      </c>
      <c r="N9" s="23">
        <v>5.21</v>
      </c>
    </row>
    <row r="10" spans="2:14" ht="12.75">
      <c r="B10" s="12"/>
      <c r="C10" s="18" t="s">
        <v>33</v>
      </c>
      <c r="D10" s="14">
        <f>K11</f>
        <v>22.838915430443645</v>
      </c>
      <c r="E10" s="15">
        <f>L11</f>
        <v>60.95479430112251</v>
      </c>
      <c r="G10" s="18" t="s">
        <v>37</v>
      </c>
      <c r="H10" s="11">
        <v>0.08108322801198602</v>
      </c>
      <c r="I10">
        <f aca="true" t="shared" si="0" ref="I10:N10">I8*I9</f>
        <v>35.493900000000004</v>
      </c>
      <c r="J10">
        <f t="shared" si="0"/>
        <v>-31.5661</v>
      </c>
      <c r="K10">
        <f t="shared" si="0"/>
        <v>-8.966099999999999</v>
      </c>
      <c r="L10">
        <f t="shared" si="0"/>
        <v>7.9738999999999995</v>
      </c>
      <c r="M10">
        <f t="shared" si="0"/>
        <v>-38.6061</v>
      </c>
      <c r="N10">
        <f t="shared" si="0"/>
        <v>34.3339</v>
      </c>
    </row>
    <row r="11" spans="2:14" ht="13.5" thickBot="1">
      <c r="B11" s="13"/>
      <c r="C11" s="20" t="s">
        <v>32</v>
      </c>
      <c r="D11" s="16">
        <f>M11</f>
        <v>19.343540379764224</v>
      </c>
      <c r="E11" s="17">
        <f>N11</f>
        <v>62.00008001911431</v>
      </c>
      <c r="I11" s="2">
        <f aca="true" t="shared" si="1" ref="I11:N11">$H7*I7+$H8*I8+$H9*I9+$H10*I10</f>
        <v>28.081978006462776</v>
      </c>
      <c r="J11" s="2">
        <f t="shared" si="1"/>
        <v>59.38686572413482</v>
      </c>
      <c r="K11" s="2">
        <f t="shared" si="1"/>
        <v>22.838915430443645</v>
      </c>
      <c r="L11" s="2">
        <f t="shared" si="1"/>
        <v>60.95479430112251</v>
      </c>
      <c r="M11" s="2">
        <f t="shared" si="1"/>
        <v>19.343540379764224</v>
      </c>
      <c r="N11" s="2">
        <f t="shared" si="1"/>
        <v>62.00008001911431</v>
      </c>
    </row>
    <row r="13" ht="12.75">
      <c r="B13" t="s">
        <v>40</v>
      </c>
    </row>
    <row r="27" ht="12.75">
      <c r="B27" s="2"/>
    </row>
  </sheetData>
  <sheetProtection/>
  <printOptions/>
  <pageMargins left="0.75" right="0.75" top="1" bottom="1" header="0.5" footer="0.5"/>
  <pageSetup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M18"/>
  <sheetViews>
    <sheetView zoomScalePageLayoutView="0" workbookViewId="0" topLeftCell="B1">
      <selection activeCell="N18" sqref="N18"/>
    </sheetView>
  </sheetViews>
  <sheetFormatPr defaultColWidth="9.140625" defaultRowHeight="12.75"/>
  <cols>
    <col min="1" max="1" width="5.00390625" style="0" customWidth="1"/>
  </cols>
  <sheetData>
    <row r="1" spans="5:7" ht="12.75">
      <c r="E1" s="10"/>
      <c r="F1" s="10"/>
      <c r="G1" s="10"/>
    </row>
    <row r="2" spans="2:7" ht="20.25">
      <c r="B2" s="31" t="s">
        <v>34</v>
      </c>
      <c r="C2" s="5" t="s">
        <v>29</v>
      </c>
      <c r="E2" s="10"/>
      <c r="F2" s="27"/>
      <c r="G2" s="10"/>
    </row>
    <row r="3" spans="5:7" ht="12.75">
      <c r="E3" s="10"/>
      <c r="F3" s="10"/>
      <c r="G3" s="10"/>
    </row>
    <row r="4" spans="3:13" ht="13.5" thickBot="1">
      <c r="C4" t="s">
        <v>12</v>
      </c>
      <c r="D4" s="29" t="s">
        <v>55</v>
      </c>
      <c r="E4" s="29" t="s">
        <v>59</v>
      </c>
      <c r="F4" s="29" t="s">
        <v>61</v>
      </c>
      <c r="G4" s="29" t="s">
        <v>63</v>
      </c>
      <c r="H4" s="29" t="s">
        <v>64</v>
      </c>
      <c r="I4" s="29" t="s">
        <v>67</v>
      </c>
      <c r="J4" s="29" t="s">
        <v>60</v>
      </c>
      <c r="K4" s="29" t="s">
        <v>62</v>
      </c>
      <c r="L4" s="29" t="s">
        <v>65</v>
      </c>
      <c r="M4" s="29" t="s">
        <v>66</v>
      </c>
    </row>
    <row r="5" spans="2:13" ht="12.75">
      <c r="B5" s="24" t="s">
        <v>0</v>
      </c>
      <c r="C5" s="26">
        <v>10.692222370827915</v>
      </c>
      <c r="D5">
        <v>1</v>
      </c>
      <c r="E5">
        <v>1</v>
      </c>
      <c r="F5">
        <f>1</f>
        <v>1</v>
      </c>
      <c r="G5">
        <f>1</f>
        <v>1</v>
      </c>
      <c r="H5">
        <f>1</f>
        <v>1</v>
      </c>
      <c r="I5">
        <f>1</f>
        <v>1</v>
      </c>
      <c r="J5">
        <f>1</f>
        <v>1</v>
      </c>
      <c r="K5">
        <f>1</f>
        <v>1</v>
      </c>
      <c r="L5">
        <f>1</f>
        <v>1</v>
      </c>
      <c r="M5">
        <f>1</f>
        <v>1</v>
      </c>
    </row>
    <row r="6" spans="1:13" ht="12.75">
      <c r="A6" s="28" t="s">
        <v>56</v>
      </c>
      <c r="B6" s="24" t="s">
        <v>47</v>
      </c>
      <c r="C6" s="26">
        <v>0.023326533619321813</v>
      </c>
      <c r="D6" s="25">
        <v>1</v>
      </c>
      <c r="E6" s="25">
        <v>8</v>
      </c>
      <c r="F6" s="23">
        <v>15</v>
      </c>
      <c r="G6" s="23">
        <v>22</v>
      </c>
      <c r="H6" s="23">
        <v>30</v>
      </c>
      <c r="I6" s="25">
        <v>1</v>
      </c>
      <c r="J6" s="25">
        <v>8</v>
      </c>
      <c r="K6" s="23">
        <v>15</v>
      </c>
      <c r="L6" s="23">
        <v>22</v>
      </c>
      <c r="M6" s="23">
        <v>30</v>
      </c>
    </row>
    <row r="7" spans="1:13" ht="12.75">
      <c r="A7" s="28" t="s">
        <v>57</v>
      </c>
      <c r="B7" s="24" t="s">
        <v>48</v>
      </c>
      <c r="C7" s="26">
        <v>0.1216706645007895</v>
      </c>
      <c r="D7" s="25">
        <v>0</v>
      </c>
      <c r="E7" s="25">
        <v>0</v>
      </c>
      <c r="F7" s="23">
        <v>0</v>
      </c>
      <c r="G7" s="23">
        <v>0</v>
      </c>
      <c r="H7" s="23">
        <v>0</v>
      </c>
      <c r="I7" s="23">
        <v>1</v>
      </c>
      <c r="J7" s="23">
        <v>1</v>
      </c>
      <c r="K7" s="23">
        <v>1</v>
      </c>
      <c r="L7" s="23">
        <v>1</v>
      </c>
      <c r="M7" s="23">
        <v>1</v>
      </c>
    </row>
    <row r="8" spans="1:13" ht="12.75">
      <c r="A8" s="28" t="s">
        <v>58</v>
      </c>
      <c r="B8" s="24" t="s">
        <v>49</v>
      </c>
      <c r="C8" s="26">
        <v>0.005190137269314961</v>
      </c>
      <c r="D8">
        <f aca="true" t="shared" si="0" ref="D8:M8">D6*D7</f>
        <v>0</v>
      </c>
      <c r="E8">
        <f t="shared" si="0"/>
        <v>0</v>
      </c>
      <c r="F8">
        <f t="shared" si="0"/>
        <v>0</v>
      </c>
      <c r="G8">
        <f t="shared" si="0"/>
        <v>0</v>
      </c>
      <c r="H8">
        <f t="shared" si="0"/>
        <v>0</v>
      </c>
      <c r="I8">
        <f t="shared" si="0"/>
        <v>1</v>
      </c>
      <c r="J8">
        <f t="shared" si="0"/>
        <v>8</v>
      </c>
      <c r="K8">
        <f t="shared" si="0"/>
        <v>15</v>
      </c>
      <c r="L8">
        <f t="shared" si="0"/>
        <v>22</v>
      </c>
      <c r="M8">
        <f t="shared" si="0"/>
        <v>30</v>
      </c>
    </row>
    <row r="10" spans="2:13" ht="12.75">
      <c r="B10" t="s">
        <v>1</v>
      </c>
      <c r="C10" t="s">
        <v>50</v>
      </c>
      <c r="D10">
        <f>$C5*D5+$C6*D6+$C7*D7+$C8*D8</f>
        <v>10.715548904447237</v>
      </c>
      <c r="E10">
        <f aca="true" t="shared" si="1" ref="E10:M10">$C5*E5+$C6*E6+$C7*E7+$C8*E8</f>
        <v>10.87883463978249</v>
      </c>
      <c r="F10">
        <f t="shared" si="1"/>
        <v>11.042120375117742</v>
      </c>
      <c r="G10">
        <f t="shared" si="1"/>
        <v>11.205406110452994</v>
      </c>
      <c r="H10">
        <f t="shared" si="1"/>
        <v>11.39201837940757</v>
      </c>
      <c r="I10">
        <f t="shared" si="1"/>
        <v>10.842409706217342</v>
      </c>
      <c r="J10">
        <f t="shared" si="1"/>
        <v>11.0420264024378</v>
      </c>
      <c r="K10">
        <f t="shared" si="1"/>
        <v>11.241643098658257</v>
      </c>
      <c r="L10">
        <f t="shared" si="1"/>
        <v>11.441259794878714</v>
      </c>
      <c r="M10">
        <f t="shared" si="1"/>
        <v>11.66939316198781</v>
      </c>
    </row>
    <row r="11" spans="3:13" ht="12.75">
      <c r="C11" t="s">
        <v>54</v>
      </c>
      <c r="D11">
        <f aca="true" t="shared" si="2" ref="D11:M11">EXP(D10)</f>
        <v>45050.92990515168</v>
      </c>
      <c r="E11">
        <f t="shared" si="2"/>
        <v>53041.75114040914</v>
      </c>
      <c r="F11">
        <f t="shared" si="2"/>
        <v>62449.92877981355</v>
      </c>
      <c r="G11">
        <f t="shared" si="2"/>
        <v>73526.86366405853</v>
      </c>
      <c r="H11">
        <f t="shared" si="2"/>
        <v>88611.62887644222</v>
      </c>
      <c r="I11">
        <f t="shared" si="2"/>
        <v>51144.47276559781</v>
      </c>
      <c r="J11">
        <f t="shared" si="2"/>
        <v>62444.06046837874</v>
      </c>
      <c r="K11">
        <f t="shared" si="2"/>
        <v>76240.11895966518</v>
      </c>
      <c r="L11">
        <f t="shared" si="2"/>
        <v>93084.20521319796</v>
      </c>
      <c r="M11">
        <f t="shared" si="2"/>
        <v>116937.29874738705</v>
      </c>
    </row>
    <row r="15" ht="12.75">
      <c r="D15" t="s">
        <v>51</v>
      </c>
    </row>
    <row r="16" spans="4:8" ht="12.75">
      <c r="D16" s="18">
        <v>1</v>
      </c>
      <c r="E16" s="18">
        <v>8</v>
      </c>
      <c r="F16" s="18">
        <v>15</v>
      </c>
      <c r="G16" s="18">
        <v>22</v>
      </c>
      <c r="H16" s="18">
        <v>30</v>
      </c>
    </row>
    <row r="17" spans="3:8" ht="12.75">
      <c r="C17" s="18" t="s">
        <v>52</v>
      </c>
      <c r="D17" s="1">
        <f>D11</f>
        <v>45050.92990515168</v>
      </c>
      <c r="E17" s="1">
        <f>E11</f>
        <v>53041.75114040914</v>
      </c>
      <c r="F17" s="1">
        <f>F11</f>
        <v>62449.92877981355</v>
      </c>
      <c r="G17" s="1">
        <f>G11</f>
        <v>73526.86366405853</v>
      </c>
      <c r="H17" s="1">
        <f>H11</f>
        <v>88611.62887644222</v>
      </c>
    </row>
    <row r="18" spans="3:8" ht="12.75">
      <c r="C18" s="18" t="s">
        <v>53</v>
      </c>
      <c r="D18" s="1">
        <f>I11</f>
        <v>51144.47276559781</v>
      </c>
      <c r="E18" s="1">
        <f>J11</f>
        <v>62444.06046837874</v>
      </c>
      <c r="F18" s="1">
        <f>K11</f>
        <v>76240.11895966518</v>
      </c>
      <c r="G18" s="1">
        <f>L11</f>
        <v>93084.20521319796</v>
      </c>
      <c r="H18" s="1">
        <f>M11</f>
        <v>116937.29874738705</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Berger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 Berger</dc:creator>
  <cp:keywords/>
  <dc:description/>
  <cp:lastModifiedBy>Dale Berger</cp:lastModifiedBy>
  <dcterms:created xsi:type="dcterms:W3CDTF">2006-02-21T14:44:28Z</dcterms:created>
  <dcterms:modified xsi:type="dcterms:W3CDTF">2011-10-18T19:44:44Z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